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CB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<sst xmlns="http://schemas.openxmlformats.org/spreadsheetml/2006/main" count="376" uniqueCount="25">
  <si>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</si>
  <si>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</si>
  <si>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</si>
  <si>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</si>
  <si>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</si>
  <si>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</si>
  <si>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</si>
  <si>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</si>
  <si>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</si>
  <si>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</si>
  <si>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</si>
  <si>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</si>
  <si>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</si>
  <si>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</si>
  <si>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</si>
  <si>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</si>
  <si>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</si>
  <si>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</si>
  <si>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</si>
  <si>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</si>
  <si>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</si>
  <si>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</si>
  <si>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TCB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</si>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</sst>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data" xfId="3"/>
    <cellStyle name="Normal_TBU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1484998.0182934799</v>
      </c>
    </row>
    <row r="4" spans="1:33">
      <c r="A4" s="1" t="s">
        <v>24</v>
      </c>
      <c r="B4" s="33">
        <f>SUM(data!D2:D200)</f>
        <v>482677.77946025634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8" t="s">
        <v>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  <c r="N8" s="41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2"/>
      <c r="B9" s="43"/>
      <c r="C9" s="50" t="s">
        <v>6</v>
      </c>
      <c r="D9" s="50"/>
      <c r="E9" s="51" t="s">
        <v>7</v>
      </c>
      <c r="F9" s="51"/>
      <c r="G9" s="52" t="s">
        <v>9</v>
      </c>
      <c r="H9" s="52"/>
      <c r="I9" s="53" t="s">
        <v>10</v>
      </c>
      <c r="J9" s="53"/>
      <c r="K9" s="43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4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2260.2233884371012</v>
      </c>
      <c r="D11" s="23">
        <f>C11/($K$20+$M$20)</f>
        <v>4.7730806393776167E-3</v>
      </c>
      <c r="E11" s="10">
        <f t="array" ref="E11">SUM(IF(data!A2:A200="21-40 years",IF(data!B2:B200="30-70%",IF(data!C2:C200="Moderate (11-30%)",data!D2:D200,0),0),0))</f>
        <v>1348.4485203986358</v>
      </c>
      <c r="F11" s="23">
        <f>E11/($K$20+$M$20)</f>
        <v>2.8476183189851253E-3</v>
      </c>
      <c r="G11" s="10">
        <f t="array" ref="G11">SUM(IF(data!A2:A200="21-40 years",IF(data!B2:B200="30-70%",IF(data!C2:C200="Severe (31-50%)",data!D2:D200,0),0),0))</f>
        <v>432.03058143890678</v>
      </c>
      <c r="H11" s="23">
        <f>G11/($K$20+$M$20)</f>
        <v>9.1235088285278418E-4</v>
      </c>
      <c r="I11" s="10">
        <f t="array" ref="I11">SUM(IF(data!A2:A200="21-40 years",IF(data!B2:B200="30-70%",IF(data!C2:C200="Very Severe (&gt;50%)",data!D2:D200,0),0),0))</f>
        <v>423.59557198459356</v>
      </c>
      <c r="J11" s="23">
        <f>I11/($K$20+$M$20)</f>
        <v>8.9453805049058606E-4</v>
      </c>
      <c r="K11" s="11">
        <f>SUM(C11,E11,G11,I11)</f>
        <v>4464.2980622592368</v>
      </c>
      <c r="L11" s="29">
        <f>K11/($K$20+$M$20)</f>
        <v>9.4275878917061112E-3</v>
      </c>
      <c r="M11" s="31">
        <f t="array" ref="M11">SUM(IF(data!A2:A200="21-40 years",IF(data!B2:B200="30-70%",IF(data!C2:C200="No Attack",data!D2:D200,0),0),0))</f>
        <v>13218.380080044328</v>
      </c>
      <c r="N11" s="25">
        <f>M11/($K$20+$M$20)</f>
        <v>2.7914229348640379E-2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5"/>
      <c r="B12" s="9" t="s">
        <v>5</v>
      </c>
      <c r="C12" s="10">
        <f t="array" ref="C12">SUM(IF(data!A2:A200="21-40 years",IF(data!B2:B200="&gt;70%",IF(data!C2:C200="Light (&lt;11%)",data!D2:D200,0),0),0))</f>
        <v>2234.1892499158175</v>
      </c>
      <c r="D12" s="23">
        <f>C12/($K$20+$M$20)</f>
        <v>4.7181024265272754E-3</v>
      </c>
      <c r="E12" s="10">
        <f t="array" ref="E12">SUM(IF(data!A2:A200="21-40 years",IF(data!B2:B200="&gt;70%",IF(data!C2:C200="Moderate (11-30%)",data!D2:D200,0),0),0))</f>
        <v>1184.4606786920231</v>
      </c>
      <c r="F12" s="23">
        <f>E12/($K$20+$M$20)</f>
        <v>2.5013130836940268E-3</v>
      </c>
      <c r="G12" s="10">
        <f t="array" ref="G12">SUM(IF(data!A2:A200="21-40 years",IF(data!B2:B200="&gt;70%",IF(data!C2:C200="Severe (31-50%)",data!D2:D200,0),0),0))</f>
        <v>373.68482648994035</v>
      </c>
      <c r="H12" s="23">
        <f>G12/($K$20+$M$20)</f>
        <v>7.8913784348619666E-4</v>
      </c>
      <c r="I12" s="10">
        <f t="array" ref="I12">SUM(IF(data!A2:A200="21-40 years",IF(data!B2:B200="&gt;70%",IF(data!C2:C200="Very Severe (&gt;50%)",data!D2:D200,0),0),0))</f>
        <v>459.4633628575549</v>
      </c>
      <c r="J12" s="23">
        <f>I12/($K$20+$M$20)</f>
        <v>9.7028271319463772E-4</v>
      </c>
      <c r="K12" s="11">
        <f>SUM(C12,E12,G12,I12)</f>
        <v>4251.7981179553362</v>
      </c>
      <c r="L12" s="29">
        <f>K12/($K$20+$M$20)</f>
        <v>8.9788360669021371E-3</v>
      </c>
      <c r="M12" s="31">
        <f t="array" ref="M12">SUM(IF(data!A2:A200="21-40 years",IF(data!B2:B200="&gt;70%",IF(data!C2:C200="No Attack",data!D2:D200,0),0),0))</f>
        <v>12261.237829200243</v>
      </c>
      <c r="N12" s="25">
        <f>M12/($K$20+$M$20)</f>
        <v>2.5892961375746225E-2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6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1181.825302934905</v>
      </c>
      <c r="D14" s="23">
        <f>C14/($K$20+$M$20)</f>
        <v>2.4957477660939452E-3</v>
      </c>
      <c r="E14" s="10">
        <f t="array" ref="E14">SUM(IF(data!A2:A200="41-60 years",IF(data!B2:B200="30-70%",IF(data!C2:C200="Moderate (11-30%)",data!D2:D200,0),0),0))</f>
        <v>839.1384562801735</v>
      </c>
      <c r="F14" s="23">
        <f>E14/($K$20+$M$20)</f>
        <v>1.7720706457239538E-3</v>
      </c>
      <c r="G14" s="10">
        <f t="array" ref="G14">SUM(IF(data!A2:A200="41-60 years",IF(data!B2:B200="30-70%",IF(data!C2:C200="Severe (31-50%)",data!D2:D200,0),0),0))</f>
        <v>305.65777377136163</v>
      </c>
      <c r="H14" s="23">
        <f>G14/($K$20+$M$20)</f>
        <v>6.4548009268772754E-4</v>
      </c>
      <c r="I14" s="10">
        <f t="array" ref="I14">SUM(IF(data!A2:A200="41-60 years",IF(data!B2:B200="30-70%",IF(data!C2:C200="Very Severe (&gt;50%)",data!D2:D200,0),0),0))</f>
        <v>763.58869413392677</v>
      </c>
      <c r="J14" s="23">
        <f>I14/($K$20+$M$20)</f>
        <v>1.6125266338998902E-3</v>
      </c>
      <c r="K14" s="11">
        <f>SUM(C14,E14,G14,I14)</f>
        <v>3090.2102271203667</v>
      </c>
      <c r="L14" s="29">
        <f>K14/($K$20+$M$20)</f>
        <v>6.5258251384055161E-3</v>
      </c>
      <c r="M14" s="31">
        <f t="array" ref="M14">SUM(IF(data!A2:A200="41-60 years",IF(data!B2:B200="30-70%",IF(data!C2:C200="No Attack",data!D2:D200,0),0),0))</f>
        <v>8676.4622630246267</v>
      </c>
      <c r="N14" s="25">
        <f>M14/($K$20+$M$20)</f>
        <v>1.8322726088844658E-2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5"/>
      <c r="B15" s="9" t="s">
        <v>5</v>
      </c>
      <c r="C15" s="10">
        <f t="array" ref="C15">SUM(IF(data!A2:A200="41-60 years",IF(data!B2:B200="&gt;70%",IF(data!C2:C200="Light (&lt;11%)",data!D2:D200,0),0),0))</f>
        <v>814.29538722938776</v>
      </c>
      <c r="D15" s="23">
        <f>C15/($K$20+$M$20)</f>
        <v>1.7196077022310007E-3</v>
      </c>
      <c r="E15" s="10">
        <f t="array" ref="E15">SUM(IF(data!A2:A200="41-60 years",IF(data!B2:B200="&gt;70%",IF(data!C2:C200="Moderate (11-30%)",data!D2:D200,0),0),0))</f>
        <v>986.77808891646919</v>
      </c>
      <c r="F15" s="23">
        <f>E15/($K$20+$M$20)</f>
        <v>2.0838521606601434E-3</v>
      </c>
      <c r="G15" s="10">
        <f t="array" ref="G15">SUM(IF(data!A2:A200="41-60 years",IF(data!B2:B200="&gt;70%",IF(data!C2:C200="Severe (31-50%)",data!D2:D200,0),0),0))</f>
        <v>515.13333785195812</v>
      </c>
      <c r="H15" s="23">
        <f>G15/($K$20+$M$20)</f>
        <v>1.0878451104336824E-3</v>
      </c>
      <c r="I15" s="10">
        <f t="array" ref="I15">SUM(IF(data!A2:A200="41-60 years",IF(data!B2:B200="&gt;70%",IF(data!C2:C200="Very Severe (&gt;50%)",data!D2:D200,0),0),0))</f>
        <v>762.30589448626051</v>
      </c>
      <c r="J15" s="23">
        <f>I15/($K$20+$M$20)</f>
        <v>1.6098176511534059E-3</v>
      </c>
      <c r="K15" s="11">
        <f>SUM(C15,E15,G15,I15)</f>
        <v>3078.5127084840756</v>
      </c>
      <c r="L15" s="29">
        <f>K15/($K$20+$M$20)</f>
        <v>6.5011226244782319E-3</v>
      </c>
      <c r="M15" s="31">
        <f t="array" ref="M15">SUM(IF(data!A2:A200="41-60 years",IF(data!B2:B200="&gt;70%",IF(data!C2:C200="No Attack",data!D2:D200,0),0),0))</f>
        <v>10549.815185753805</v>
      </c>
      <c r="N15" s="25">
        <f>M15/($K$20+$M$20)</f>
        <v>2.227882379668366E-2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6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11275.305210815563</v>
      </c>
      <c r="D17" s="23">
        <f>C17/($K$20+$M$20)</f>
        <v>2.3810894657643258E-2</v>
      </c>
      <c r="E17" s="10">
        <f t="array" ref="E17">SUM(IF(data!A2:A200="&gt;60 years",IF(data!B2:B200="30-70%",IF(data!C2:C200="Moderate (11-30%)",data!D2:D200,0),0),0))</f>
        <v>13120.672342202513</v>
      </c>
      <c r="F17" s="23">
        <f>E17/($K$20+$M$20)</f>
        <v>2.7707892703246834E-2</v>
      </c>
      <c r="G17" s="10">
        <f t="array" ref="G17">SUM(IF(data!A2:A200="&gt;60 years",IF(data!B2:B200="30-70%",IF(data!C2:C200="Severe (31-50%)",data!D2:D200,0),0),0))</f>
        <v>9987.5900703421721</v>
      </c>
      <c r="H17" s="23">
        <f>G17/($K$20+$M$20)</f>
        <v>2.109153150200533E-2</v>
      </c>
      <c r="I17" s="10">
        <f t="array" ref="I17">SUM(IF(data!A2:A200="&gt;60 years",IF(data!B2:B200="30-70%",IF(data!C2:C200="Very Severe (&gt;50%)",data!D2:D200,0),0),0))</f>
        <v>18598.198660606999</v>
      </c>
      <c r="J17" s="23">
        <f>I17/($K$20+$M$20)</f>
        <v>3.9275189527007391E-2</v>
      </c>
      <c r="K17" s="11">
        <f>SUM(C17,E17,G17,I17)</f>
        <v>52981.766283967248</v>
      </c>
      <c r="L17" s="29">
        <f>K17/($K$20+$M$20)</f>
        <v>0.11188550838990281</v>
      </c>
      <c r="M17" s="31">
        <f t="array" ref="M17">SUM(IF(data!A2:A200="&gt;60 years",IF(data!B2:B200="30-70%",IF(data!C2:C200="No Attack",data!D2:D200,0),0),0))</f>
        <v>124569.36020385072</v>
      </c>
      <c r="N17" s="25">
        <f>M17/($K$20+$M$20)</f>
        <v>0.26306231697734811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5"/>
      <c r="B18" s="9" t="s">
        <v>5</v>
      </c>
      <c r="C18" s="10">
        <f t="array" ref="C18">SUM(IF(data!A2:A200="&gt;60 years",IF(data!B2:B200="&gt;70%",IF(data!C2:C200="Light (&lt;11%)",data!D2:D200,0),0),0))</f>
        <v>21032.987301853394</v>
      </c>
      <c r="D18" s="23">
        <f>C18/($K$20+$M$20)</f>
        <v>4.4416912501808431E-2</v>
      </c>
      <c r="E18" s="10">
        <f t="array" ref="E18">SUM(IF(data!A2:A200="&gt;60 years",IF(data!B2:B200="&gt;70%",IF(data!C2:C200="Moderate (11-30%)",data!D2:D200,0),0),0))</f>
        <v>24558.782341045378</v>
      </c>
      <c r="F18" s="23">
        <f>E18/($K$20+$M$20)</f>
        <v>5.1862594254361995E-2</v>
      </c>
      <c r="G18" s="10">
        <f t="array" ref="G18">SUM(IF(data!A2:A200="&gt;60 years",IF(data!B2:B200="&gt;70%",IF(data!C2:C200="Severe (31-50%)",data!D2:D200,0),0),0))</f>
        <v>14561.093315291109</v>
      </c>
      <c r="H18" s="23">
        <f>G18/($K$20+$M$20)</f>
        <v>3.0749736042438511E-2</v>
      </c>
      <c r="I18" s="10">
        <f t="array" ref="I18">SUM(IF(data!A2:A200="&gt;60 years",IF(data!B2:B200="&gt;70%",IF(data!C2:C200="Very Severe (&gt;50%)",data!D2:D200,0),0),0))</f>
        <v>25435.258753180042</v>
      </c>
      <c r="J18" s="23">
        <f>I18/($K$20+$M$20)</f>
        <v>5.3713514218748308E-2</v>
      </c>
      <c r="K18" s="11">
        <f>SUM(C18,E18,G18,I18)</f>
        <v>85588.121711369924</v>
      </c>
      <c r="L18" s="29">
        <f>K18/($K$20+$M$20)</f>
        <v>0.18074275701735726</v>
      </c>
      <c r="M18" s="31">
        <f t="array" ref="M18">SUM(IF(data!A2:A200="&gt;60 years",IF(data!B2:B200="&gt;70%",IF(data!C2:C200="No Attack",data!D2:D200,0),0),0))</f>
        <v>150805.59207758537</v>
      </c>
      <c r="N18" s="25">
        <f>M18/($K$20+$M$20)</f>
        <v>0.31846730528398498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38798.825841186168</v>
      </c>
      <c r="D20" s="26">
        <f>C20/($K$20+$M$20)</f>
        <v>8.1934345693681535E-2</v>
      </c>
      <c r="E20" s="27">
        <f>SUM(E11:E18)</f>
        <v>42038.280427535195</v>
      </c>
      <c r="F20" s="26">
        <f>E20/($K$20+$M$20)</f>
        <v>8.8775341166672073E-2</v>
      </c>
      <c r="G20" s="27">
        <f>SUM(G11:G18)</f>
        <v>26175.189905185449</v>
      </c>
      <c r="H20" s="26">
        <f>G20/($K$20+$M$20)</f>
        <v>5.5276081473904233E-2</v>
      </c>
      <c r="I20" s="27">
        <f>SUM(I11:I18)</f>
        <v>46442.410937249377</v>
      </c>
      <c r="J20" s="26">
        <f>I20/($K$20+$M$20)</f>
        <v>9.8075868794494217E-2</v>
      </c>
      <c r="K20" s="27">
        <f>SUM(K11:K18)</f>
        <v>153454.7071111562</v>
      </c>
      <c r="L20" s="30">
        <f>SUM(L11:L18)</f>
        <v>0.32406163712875208</v>
      </c>
      <c r="M20" s="32">
        <f>SUM(M11:M18)</f>
        <v>320080.84763945907</v>
      </c>
      <c r="N20" s="24">
        <f>SUM(N11:N18)</f>
        <v>0.67593836287124809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workbookViewId="0">
      <selection sqref="A1:D113"/>
    </sheetView>
  </sheetViews>
  <sheetFormatPr defaultColWidth="16.33203125" defaultRowHeight="14.4"/>
  <sheetData>
    <row r="1" spans="1:4">
      <c r="A1" s="54" t="s">
        <v>0</v>
      </c>
      <c r="B1" s="54" t="s">
        <v>1</v>
      </c>
      <c r="C1" s="54" t="s">
        <v>2</v>
      </c>
      <c r="D1" s="54" t="s">
        <v>3</v>
      </c>
    </row>
    <row r="2" spans="1:4">
      <c r="A2" s="55" t="s">
        <v>23</v>
      </c>
      <c r="B2" s="55" t="s">
        <v>5</v>
      </c>
      <c r="C2" s="55" t="s">
        <v>6</v>
      </c>
      <c r="D2" s="56">
        <v>63.237749041387318</v>
      </c>
    </row>
    <row r="3" spans="1:4">
      <c r="A3" s="55" t="s">
        <v>23</v>
      </c>
      <c r="B3" s="55" t="s">
        <v>5</v>
      </c>
      <c r="C3" s="55" t="s">
        <v>6</v>
      </c>
      <c r="D3" s="56">
        <v>462.37360009442688</v>
      </c>
    </row>
    <row r="4" spans="1:4" ht="28.8">
      <c r="A4" s="55" t="s">
        <v>23</v>
      </c>
      <c r="B4" s="55" t="s">
        <v>5</v>
      </c>
      <c r="C4" s="55" t="s">
        <v>7</v>
      </c>
      <c r="D4" s="56">
        <v>12.94283267164046</v>
      </c>
    </row>
    <row r="5" spans="1:4" ht="28.8">
      <c r="A5" s="55" t="s">
        <v>23</v>
      </c>
      <c r="B5" s="55" t="s">
        <v>5</v>
      </c>
      <c r="C5" s="55" t="s">
        <v>7</v>
      </c>
      <c r="D5" s="56">
        <v>146.57739042367643</v>
      </c>
    </row>
    <row r="6" spans="1:4">
      <c r="A6" s="55" t="s">
        <v>23</v>
      </c>
      <c r="B6" s="55" t="s">
        <v>5</v>
      </c>
      <c r="C6" s="55" t="s">
        <v>8</v>
      </c>
      <c r="D6" s="56">
        <v>2384.9071684795235</v>
      </c>
    </row>
    <row r="7" spans="1:4">
      <c r="A7" s="55" t="s">
        <v>23</v>
      </c>
      <c r="B7" s="55" t="s">
        <v>5</v>
      </c>
      <c r="C7" s="55" t="s">
        <v>8</v>
      </c>
      <c r="D7" s="56">
        <v>86.471424186373909</v>
      </c>
    </row>
    <row r="8" spans="1:4">
      <c r="A8" s="55" t="s">
        <v>23</v>
      </c>
      <c r="B8" s="55" t="s">
        <v>5</v>
      </c>
      <c r="C8" s="55" t="s">
        <v>8</v>
      </c>
      <c r="D8" s="56">
        <v>108.47865866582937</v>
      </c>
    </row>
    <row r="9" spans="1:4">
      <c r="A9" s="55" t="s">
        <v>23</v>
      </c>
      <c r="B9" s="55" t="s">
        <v>5</v>
      </c>
      <c r="C9" s="55" t="s">
        <v>8</v>
      </c>
      <c r="D9" s="56">
        <v>47.972441556323702</v>
      </c>
    </row>
    <row r="10" spans="1:4">
      <c r="A10" s="55" t="s">
        <v>23</v>
      </c>
      <c r="B10" s="55" t="s">
        <v>5</v>
      </c>
      <c r="C10" s="55" t="s">
        <v>9</v>
      </c>
      <c r="D10" s="56">
        <v>10.450577463790646</v>
      </c>
    </row>
    <row r="11" spans="1:4" ht="28.8">
      <c r="A11" s="55" t="s">
        <v>23</v>
      </c>
      <c r="B11" s="55" t="s">
        <v>5</v>
      </c>
      <c r="C11" s="55" t="s">
        <v>10</v>
      </c>
      <c r="D11" s="56">
        <v>11.884095203591427</v>
      </c>
    </row>
    <row r="12" spans="1:4" ht="28.8">
      <c r="A12" s="55" t="s">
        <v>23</v>
      </c>
      <c r="B12" s="55" t="s">
        <v>5</v>
      </c>
      <c r="C12" s="55" t="s">
        <v>10</v>
      </c>
      <c r="D12" s="56">
        <v>124.25077588407063</v>
      </c>
    </row>
    <row r="13" spans="1:4">
      <c r="A13" s="55" t="s">
        <v>23</v>
      </c>
      <c r="B13" s="55" t="s">
        <v>11</v>
      </c>
      <c r="C13" s="55" t="s">
        <v>6</v>
      </c>
      <c r="D13" s="56">
        <v>428.20888202388221</v>
      </c>
    </row>
    <row r="14" spans="1:4">
      <c r="A14" s="55" t="s">
        <v>23</v>
      </c>
      <c r="B14" s="55" t="s">
        <v>11</v>
      </c>
      <c r="C14" s="55" t="s">
        <v>6</v>
      </c>
      <c r="D14" s="56">
        <v>1212.7142802534747</v>
      </c>
    </row>
    <row r="15" spans="1:4" ht="28.8">
      <c r="A15" s="55" t="s">
        <v>23</v>
      </c>
      <c r="B15" s="55" t="s">
        <v>11</v>
      </c>
      <c r="C15" s="55" t="s">
        <v>7</v>
      </c>
      <c r="D15" s="56">
        <v>32.29152265577779</v>
      </c>
    </row>
    <row r="16" spans="1:4" ht="28.8">
      <c r="A16" s="55" t="s">
        <v>23</v>
      </c>
      <c r="B16" s="55" t="s">
        <v>11</v>
      </c>
      <c r="C16" s="55" t="s">
        <v>7</v>
      </c>
      <c r="D16" s="56">
        <v>373.86418802339506</v>
      </c>
    </row>
    <row r="17" spans="1:4">
      <c r="A17" s="55" t="s">
        <v>23</v>
      </c>
      <c r="B17" s="55" t="s">
        <v>11</v>
      </c>
      <c r="C17" s="55" t="s">
        <v>8</v>
      </c>
      <c r="D17" s="56">
        <v>3170.6350045402937</v>
      </c>
    </row>
    <row r="18" spans="1:4">
      <c r="A18" s="55" t="s">
        <v>23</v>
      </c>
      <c r="B18" s="55" t="s">
        <v>11</v>
      </c>
      <c r="C18" s="55" t="s">
        <v>8</v>
      </c>
      <c r="D18" s="56">
        <v>28.4493898967246</v>
      </c>
    </row>
    <row r="19" spans="1:4">
      <c r="A19" s="55" t="s">
        <v>23</v>
      </c>
      <c r="B19" s="55" t="s">
        <v>11</v>
      </c>
      <c r="C19" s="55" t="s">
        <v>8</v>
      </c>
      <c r="D19" s="56">
        <v>111.11690307826449</v>
      </c>
    </row>
    <row r="20" spans="1:4">
      <c r="A20" s="55" t="s">
        <v>23</v>
      </c>
      <c r="B20" s="55" t="s">
        <v>11</v>
      </c>
      <c r="C20" s="55" t="s">
        <v>8</v>
      </c>
      <c r="D20" s="56">
        <v>56.756451841317329</v>
      </c>
    </row>
    <row r="21" spans="1:4">
      <c r="A21" s="55" t="s">
        <v>23</v>
      </c>
      <c r="B21" s="55" t="s">
        <v>11</v>
      </c>
      <c r="C21" s="55" t="s">
        <v>9</v>
      </c>
      <c r="D21" s="56">
        <v>15.791926807484991</v>
      </c>
    </row>
    <row r="22" spans="1:4">
      <c r="A22" s="55" t="s">
        <v>23</v>
      </c>
      <c r="B22" s="55" t="s">
        <v>11</v>
      </c>
      <c r="C22" s="55" t="s">
        <v>9</v>
      </c>
      <c r="D22" s="56">
        <v>77.504948242703847</v>
      </c>
    </row>
    <row r="23" spans="1:4" ht="28.8">
      <c r="A23" s="55" t="s">
        <v>23</v>
      </c>
      <c r="B23" s="55" t="s">
        <v>11</v>
      </c>
      <c r="C23" s="55" t="s">
        <v>10</v>
      </c>
      <c r="D23" s="56">
        <v>53.243491732806362</v>
      </c>
    </row>
    <row r="24" spans="1:4" ht="28.8">
      <c r="A24" s="55" t="s">
        <v>23</v>
      </c>
      <c r="B24" s="55" t="s">
        <v>11</v>
      </c>
      <c r="C24" s="55" t="s">
        <v>10</v>
      </c>
      <c r="D24" s="56">
        <v>122.10100687432291</v>
      </c>
    </row>
    <row r="25" spans="1:4">
      <c r="A25" s="55" t="s">
        <v>4</v>
      </c>
      <c r="B25" s="55" t="s">
        <v>5</v>
      </c>
      <c r="C25" s="55" t="s">
        <v>6</v>
      </c>
      <c r="D25" s="56">
        <v>6635.6375415222583</v>
      </c>
    </row>
    <row r="26" spans="1:4">
      <c r="A26" s="55" t="s">
        <v>4</v>
      </c>
      <c r="B26" s="55" t="s">
        <v>5</v>
      </c>
      <c r="C26" s="55" t="s">
        <v>6</v>
      </c>
      <c r="D26" s="56">
        <v>8454.5524598605898</v>
      </c>
    </row>
    <row r="27" spans="1:4">
      <c r="A27" s="55" t="s">
        <v>4</v>
      </c>
      <c r="B27" s="55" t="s">
        <v>5</v>
      </c>
      <c r="C27" s="55" t="s">
        <v>6</v>
      </c>
      <c r="D27" s="56">
        <v>5942.7973004705445</v>
      </c>
    </row>
    <row r="28" spans="1:4" ht="28.8">
      <c r="A28" s="55" t="s">
        <v>4</v>
      </c>
      <c r="B28" s="55" t="s">
        <v>5</v>
      </c>
      <c r="C28" s="55" t="s">
        <v>7</v>
      </c>
      <c r="D28" s="56">
        <v>7614.4609538924042</v>
      </c>
    </row>
    <row r="29" spans="1:4" ht="28.8">
      <c r="A29" s="55" t="s">
        <v>4</v>
      </c>
      <c r="B29" s="55" t="s">
        <v>5</v>
      </c>
      <c r="C29" s="55" t="s">
        <v>7</v>
      </c>
      <c r="D29" s="56">
        <v>9302.0474628867614</v>
      </c>
    </row>
    <row r="30" spans="1:4" ht="28.8">
      <c r="A30" s="55" t="s">
        <v>4</v>
      </c>
      <c r="B30" s="55" t="s">
        <v>5</v>
      </c>
      <c r="C30" s="55" t="s">
        <v>7</v>
      </c>
      <c r="D30" s="56">
        <v>7642.2739242662137</v>
      </c>
    </row>
    <row r="31" spans="1:4">
      <c r="A31" s="55" t="s">
        <v>4</v>
      </c>
      <c r="B31" s="55" t="s">
        <v>5</v>
      </c>
      <c r="C31" s="55" t="s">
        <v>8</v>
      </c>
      <c r="D31" s="56">
        <v>147375.10447671052</v>
      </c>
    </row>
    <row r="32" spans="1:4">
      <c r="A32" s="55" t="s">
        <v>4</v>
      </c>
      <c r="B32" s="55" t="s">
        <v>5</v>
      </c>
      <c r="C32" s="55" t="s">
        <v>8</v>
      </c>
      <c r="D32" s="56">
        <v>872.81798361166284</v>
      </c>
    </row>
    <row r="33" spans="1:4">
      <c r="A33" s="55" t="s">
        <v>4</v>
      </c>
      <c r="B33" s="55" t="s">
        <v>5</v>
      </c>
      <c r="C33" s="55" t="s">
        <v>8</v>
      </c>
      <c r="D33" s="56">
        <v>1932.1074501020382</v>
      </c>
    </row>
    <row r="34" spans="1:4">
      <c r="A34" s="55" t="s">
        <v>4</v>
      </c>
      <c r="B34" s="55" t="s">
        <v>5</v>
      </c>
      <c r="C34" s="55" t="s">
        <v>8</v>
      </c>
      <c r="D34" s="56">
        <v>625.56216716113443</v>
      </c>
    </row>
    <row r="35" spans="1:4">
      <c r="A35" s="55" t="s">
        <v>4</v>
      </c>
      <c r="B35" s="55" t="s">
        <v>5</v>
      </c>
      <c r="C35" s="55" t="s">
        <v>9</v>
      </c>
      <c r="D35" s="56">
        <v>5186.380783369169</v>
      </c>
    </row>
    <row r="36" spans="1:4">
      <c r="A36" s="55" t="s">
        <v>4</v>
      </c>
      <c r="B36" s="55" t="s">
        <v>5</v>
      </c>
      <c r="C36" s="55" t="s">
        <v>9</v>
      </c>
      <c r="D36" s="56">
        <v>4657.2748885250776</v>
      </c>
    </row>
    <row r="37" spans="1:4">
      <c r="A37" s="55" t="s">
        <v>4</v>
      </c>
      <c r="B37" s="55" t="s">
        <v>5</v>
      </c>
      <c r="C37" s="55" t="s">
        <v>9</v>
      </c>
      <c r="D37" s="56">
        <v>4717.4376433968637</v>
      </c>
    </row>
    <row r="38" spans="1:4" ht="28.8">
      <c r="A38" s="55" t="s">
        <v>4</v>
      </c>
      <c r="B38" s="55" t="s">
        <v>5</v>
      </c>
      <c r="C38" s="55" t="s">
        <v>10</v>
      </c>
      <c r="D38" s="56">
        <v>9995.8465040951869</v>
      </c>
    </row>
    <row r="39" spans="1:4" ht="28.8">
      <c r="A39" s="55" t="s">
        <v>4</v>
      </c>
      <c r="B39" s="55" t="s">
        <v>5</v>
      </c>
      <c r="C39" s="55" t="s">
        <v>10</v>
      </c>
      <c r="D39" s="56">
        <v>7286.868432457306</v>
      </c>
    </row>
    <row r="40" spans="1:4" ht="28.8">
      <c r="A40" s="55" t="s">
        <v>4</v>
      </c>
      <c r="B40" s="55" t="s">
        <v>5</v>
      </c>
      <c r="C40" s="55" t="s">
        <v>10</v>
      </c>
      <c r="D40" s="56">
        <v>8152.5438166275499</v>
      </c>
    </row>
    <row r="41" spans="1:4">
      <c r="A41" s="55" t="s">
        <v>4</v>
      </c>
      <c r="B41" s="55" t="s">
        <v>11</v>
      </c>
      <c r="C41" s="55" t="s">
        <v>6</v>
      </c>
      <c r="D41" s="56">
        <v>2639.9403188065003</v>
      </c>
    </row>
    <row r="42" spans="1:4">
      <c r="A42" s="55" t="s">
        <v>4</v>
      </c>
      <c r="B42" s="55" t="s">
        <v>11</v>
      </c>
      <c r="C42" s="55" t="s">
        <v>6</v>
      </c>
      <c r="D42" s="56">
        <v>6123.4074777610194</v>
      </c>
    </row>
    <row r="43" spans="1:4">
      <c r="A43" s="55" t="s">
        <v>4</v>
      </c>
      <c r="B43" s="55" t="s">
        <v>11</v>
      </c>
      <c r="C43" s="55" t="s">
        <v>6</v>
      </c>
      <c r="D43" s="56">
        <v>2511.9574142480428</v>
      </c>
    </row>
    <row r="44" spans="1:4" ht="28.8">
      <c r="A44" s="55" t="s">
        <v>4</v>
      </c>
      <c r="B44" s="55" t="s">
        <v>11</v>
      </c>
      <c r="C44" s="55" t="s">
        <v>7</v>
      </c>
      <c r="D44" s="56">
        <v>3199.6390483419154</v>
      </c>
    </row>
    <row r="45" spans="1:4" ht="28.8">
      <c r="A45" s="55" t="s">
        <v>4</v>
      </c>
      <c r="B45" s="55" t="s">
        <v>11</v>
      </c>
      <c r="C45" s="55" t="s">
        <v>7</v>
      </c>
      <c r="D45" s="56">
        <v>6886.4255956681</v>
      </c>
    </row>
    <row r="46" spans="1:4" ht="28.8">
      <c r="A46" s="55" t="s">
        <v>4</v>
      </c>
      <c r="B46" s="55" t="s">
        <v>11</v>
      </c>
      <c r="C46" s="55" t="s">
        <v>7</v>
      </c>
      <c r="D46" s="56">
        <v>3034.6076981924975</v>
      </c>
    </row>
    <row r="47" spans="1:4">
      <c r="A47" s="55" t="s">
        <v>4</v>
      </c>
      <c r="B47" s="55" t="s">
        <v>11</v>
      </c>
      <c r="C47" s="55" t="s">
        <v>8</v>
      </c>
      <c r="D47" s="56">
        <v>122908.81517499269</v>
      </c>
    </row>
    <row r="48" spans="1:4">
      <c r="A48" s="55" t="s">
        <v>4</v>
      </c>
      <c r="B48" s="55" t="s">
        <v>11</v>
      </c>
      <c r="C48" s="55" t="s">
        <v>8</v>
      </c>
      <c r="D48" s="56">
        <v>379.5881702781752</v>
      </c>
    </row>
    <row r="49" spans="1:4">
      <c r="A49" s="55" t="s">
        <v>4</v>
      </c>
      <c r="B49" s="55" t="s">
        <v>11</v>
      </c>
      <c r="C49" s="55" t="s">
        <v>8</v>
      </c>
      <c r="D49" s="56">
        <v>975.40178968525311</v>
      </c>
    </row>
    <row r="50" spans="1:4">
      <c r="A50" s="55" t="s">
        <v>4</v>
      </c>
      <c r="B50" s="55" t="s">
        <v>11</v>
      </c>
      <c r="C50" s="55" t="s">
        <v>8</v>
      </c>
      <c r="D50" s="56">
        <v>305.55506889459429</v>
      </c>
    </row>
    <row r="51" spans="1:4">
      <c r="A51" s="55" t="s">
        <v>4</v>
      </c>
      <c r="B51" s="55" t="s">
        <v>11</v>
      </c>
      <c r="C51" s="55" t="s">
        <v>9</v>
      </c>
      <c r="D51" s="56">
        <v>3208.6266511592426</v>
      </c>
    </row>
    <row r="52" spans="1:4">
      <c r="A52" s="55" t="s">
        <v>4</v>
      </c>
      <c r="B52" s="55" t="s">
        <v>11</v>
      </c>
      <c r="C52" s="55" t="s">
        <v>9</v>
      </c>
      <c r="D52" s="56">
        <v>4325.1209833754174</v>
      </c>
    </row>
    <row r="53" spans="1:4">
      <c r="A53" s="55" t="s">
        <v>4</v>
      </c>
      <c r="B53" s="55" t="s">
        <v>11</v>
      </c>
      <c r="C53" s="55" t="s">
        <v>9</v>
      </c>
      <c r="D53" s="56">
        <v>2453.8424358075108</v>
      </c>
    </row>
    <row r="54" spans="1:4" ht="28.8">
      <c r="A54" s="55" t="s">
        <v>4</v>
      </c>
      <c r="B54" s="55" t="s">
        <v>11</v>
      </c>
      <c r="C54" s="55" t="s">
        <v>10</v>
      </c>
      <c r="D54" s="56">
        <v>6297.2068558845895</v>
      </c>
    </row>
    <row r="55" spans="1:4" ht="28.8">
      <c r="A55" s="55" t="s">
        <v>4</v>
      </c>
      <c r="B55" s="55" t="s">
        <v>11</v>
      </c>
      <c r="C55" s="55" t="s">
        <v>10</v>
      </c>
      <c r="D55" s="56">
        <v>8789.8700885078633</v>
      </c>
    </row>
    <row r="56" spans="1:4" ht="28.8">
      <c r="A56" s="55" t="s">
        <v>4</v>
      </c>
      <c r="B56" s="55" t="s">
        <v>11</v>
      </c>
      <c r="C56" s="55" t="s">
        <v>10</v>
      </c>
      <c r="D56" s="56">
        <v>3511.1217162145458</v>
      </c>
    </row>
    <row r="57" spans="1:4">
      <c r="A57" s="55" t="s">
        <v>12</v>
      </c>
      <c r="B57" s="55" t="s">
        <v>5</v>
      </c>
      <c r="C57" s="55" t="s">
        <v>6</v>
      </c>
      <c r="D57" s="56">
        <v>596.88528998942661</v>
      </c>
    </row>
    <row r="58" spans="1:4">
      <c r="A58" s="55" t="s">
        <v>12</v>
      </c>
      <c r="B58" s="55" t="s">
        <v>5</v>
      </c>
      <c r="C58" s="55" t="s">
        <v>6</v>
      </c>
      <c r="D58" s="56">
        <v>1621.4413110694136</v>
      </c>
    </row>
    <row r="59" spans="1:4">
      <c r="A59" s="55" t="s">
        <v>12</v>
      </c>
      <c r="B59" s="55" t="s">
        <v>5</v>
      </c>
      <c r="C59" s="55" t="s">
        <v>6</v>
      </c>
      <c r="D59" s="56">
        <v>15.862648856976994</v>
      </c>
    </row>
    <row r="60" spans="1:4" ht="28.8">
      <c r="A60" s="55" t="s">
        <v>12</v>
      </c>
      <c r="B60" s="55" t="s">
        <v>5</v>
      </c>
      <c r="C60" s="55" t="s">
        <v>7</v>
      </c>
      <c r="D60" s="56">
        <v>260.72380449131515</v>
      </c>
    </row>
    <row r="61" spans="1:4" ht="28.8">
      <c r="A61" s="55" t="s">
        <v>12</v>
      </c>
      <c r="B61" s="55" t="s">
        <v>5</v>
      </c>
      <c r="C61" s="55" t="s">
        <v>7</v>
      </c>
      <c r="D61" s="56">
        <v>923.73687420070803</v>
      </c>
    </row>
    <row r="62" spans="1:4">
      <c r="A62" s="55" t="s">
        <v>12</v>
      </c>
      <c r="B62" s="55" t="s">
        <v>5</v>
      </c>
      <c r="C62" s="55" t="s">
        <v>8</v>
      </c>
      <c r="D62" s="56">
        <v>11626.728110042435</v>
      </c>
    </row>
    <row r="63" spans="1:4">
      <c r="A63" s="55" t="s">
        <v>12</v>
      </c>
      <c r="B63" s="55" t="s">
        <v>5</v>
      </c>
      <c r="C63" s="55" t="s">
        <v>8</v>
      </c>
      <c r="D63" s="56">
        <v>265.62865668025597</v>
      </c>
    </row>
    <row r="64" spans="1:4">
      <c r="A64" s="55" t="s">
        <v>12</v>
      </c>
      <c r="B64" s="55" t="s">
        <v>5</v>
      </c>
      <c r="C64" s="55" t="s">
        <v>8</v>
      </c>
      <c r="D64" s="56">
        <v>231.30508667871172</v>
      </c>
    </row>
    <row r="65" spans="1:4">
      <c r="A65" s="55" t="s">
        <v>12</v>
      </c>
      <c r="B65" s="55" t="s">
        <v>5</v>
      </c>
      <c r="C65" s="55" t="s">
        <v>8</v>
      </c>
      <c r="D65" s="56">
        <v>137.57597579884026</v>
      </c>
    </row>
    <row r="66" spans="1:4">
      <c r="A66" s="55" t="s">
        <v>12</v>
      </c>
      <c r="B66" s="55" t="s">
        <v>5</v>
      </c>
      <c r="C66" s="55" t="s">
        <v>9</v>
      </c>
      <c r="D66" s="56">
        <v>199.15109780843758</v>
      </c>
    </row>
    <row r="67" spans="1:4">
      <c r="A67" s="55" t="s">
        <v>12</v>
      </c>
      <c r="B67" s="55" t="s">
        <v>5</v>
      </c>
      <c r="C67" s="55" t="s">
        <v>9</v>
      </c>
      <c r="D67" s="56">
        <v>171.11400391858669</v>
      </c>
    </row>
    <row r="68" spans="1:4">
      <c r="A68" s="55" t="s">
        <v>12</v>
      </c>
      <c r="B68" s="55" t="s">
        <v>5</v>
      </c>
      <c r="C68" s="55" t="s">
        <v>9</v>
      </c>
      <c r="D68" s="56">
        <v>3.4197247629160605</v>
      </c>
    </row>
    <row r="69" spans="1:4" ht="28.8">
      <c r="A69" s="55" t="s">
        <v>12</v>
      </c>
      <c r="B69" s="55" t="s">
        <v>5</v>
      </c>
      <c r="C69" s="55" t="s">
        <v>10</v>
      </c>
      <c r="D69" s="56">
        <v>210.31547203330967</v>
      </c>
    </row>
    <row r="70" spans="1:4" ht="28.8">
      <c r="A70" s="55" t="s">
        <v>12</v>
      </c>
      <c r="B70" s="55" t="s">
        <v>5</v>
      </c>
      <c r="C70" s="55" t="s">
        <v>10</v>
      </c>
      <c r="D70" s="56">
        <v>249.14789082424525</v>
      </c>
    </row>
    <row r="71" spans="1:4">
      <c r="A71" s="55" t="s">
        <v>12</v>
      </c>
      <c r="B71" s="55" t="s">
        <v>11</v>
      </c>
      <c r="C71" s="55" t="s">
        <v>6</v>
      </c>
      <c r="D71" s="56">
        <v>494.45760388306439</v>
      </c>
    </row>
    <row r="72" spans="1:4">
      <c r="A72" s="55" t="s">
        <v>12</v>
      </c>
      <c r="B72" s="55" t="s">
        <v>11</v>
      </c>
      <c r="C72" s="55" t="s">
        <v>6</v>
      </c>
      <c r="D72" s="56">
        <v>1685.4327307732262</v>
      </c>
    </row>
    <row r="73" spans="1:4">
      <c r="A73" s="55" t="s">
        <v>12</v>
      </c>
      <c r="B73" s="55" t="s">
        <v>11</v>
      </c>
      <c r="C73" s="55" t="s">
        <v>6</v>
      </c>
      <c r="D73" s="56">
        <v>80.333053780810516</v>
      </c>
    </row>
    <row r="74" spans="1:4" ht="28.8">
      <c r="A74" s="55" t="s">
        <v>12</v>
      </c>
      <c r="B74" s="55" t="s">
        <v>11</v>
      </c>
      <c r="C74" s="55" t="s">
        <v>7</v>
      </c>
      <c r="D74" s="56">
        <v>336.23076809745498</v>
      </c>
    </row>
    <row r="75" spans="1:4" ht="28.8">
      <c r="A75" s="55" t="s">
        <v>12</v>
      </c>
      <c r="B75" s="55" t="s">
        <v>11</v>
      </c>
      <c r="C75" s="55" t="s">
        <v>7</v>
      </c>
      <c r="D75" s="56">
        <v>950.60149764506343</v>
      </c>
    </row>
    <row r="76" spans="1:4" ht="28.8">
      <c r="A76" s="55" t="s">
        <v>12</v>
      </c>
      <c r="B76" s="55" t="s">
        <v>11</v>
      </c>
      <c r="C76" s="55" t="s">
        <v>7</v>
      </c>
      <c r="D76" s="56">
        <v>61.616254656117455</v>
      </c>
    </row>
    <row r="77" spans="1:4">
      <c r="A77" s="55" t="s">
        <v>12</v>
      </c>
      <c r="B77" s="55" t="s">
        <v>11</v>
      </c>
      <c r="C77" s="55" t="s">
        <v>8</v>
      </c>
      <c r="D77" s="56">
        <v>12638.961178777725</v>
      </c>
    </row>
    <row r="78" spans="1:4">
      <c r="A78" s="55" t="s">
        <v>12</v>
      </c>
      <c r="B78" s="55" t="s">
        <v>11</v>
      </c>
      <c r="C78" s="55" t="s">
        <v>8</v>
      </c>
      <c r="D78" s="56">
        <v>70.874511929268181</v>
      </c>
    </row>
    <row r="79" spans="1:4">
      <c r="A79" s="55" t="s">
        <v>12</v>
      </c>
      <c r="B79" s="55" t="s">
        <v>11</v>
      </c>
      <c r="C79" s="55" t="s">
        <v>8</v>
      </c>
      <c r="D79" s="56">
        <v>502.03049317063216</v>
      </c>
    </row>
    <row r="80" spans="1:4">
      <c r="A80" s="55" t="s">
        <v>12</v>
      </c>
      <c r="B80" s="55" t="s">
        <v>11</v>
      </c>
      <c r="C80" s="55" t="s">
        <v>8</v>
      </c>
      <c r="D80" s="56">
        <v>6.5138961667009569</v>
      </c>
    </row>
    <row r="81" spans="1:4">
      <c r="A81" s="55" t="s">
        <v>12</v>
      </c>
      <c r="B81" s="55" t="s">
        <v>11</v>
      </c>
      <c r="C81" s="55" t="s">
        <v>9</v>
      </c>
      <c r="D81" s="56">
        <v>432.03058143890678</v>
      </c>
    </row>
    <row r="82" spans="1:4" ht="28.8">
      <c r="A82" s="55" t="s">
        <v>12</v>
      </c>
      <c r="B82" s="55" t="s">
        <v>11</v>
      </c>
      <c r="C82" s="55" t="s">
        <v>10</v>
      </c>
      <c r="D82" s="56">
        <v>67.8773693187822</v>
      </c>
    </row>
    <row r="83" spans="1:4" ht="28.8">
      <c r="A83" s="55" t="s">
        <v>12</v>
      </c>
      <c r="B83" s="55" t="s">
        <v>11</v>
      </c>
      <c r="C83" s="55" t="s">
        <v>10</v>
      </c>
      <c r="D83" s="56">
        <v>355.71820266581136</v>
      </c>
    </row>
    <row r="84" spans="1:4">
      <c r="A84" s="55" t="s">
        <v>13</v>
      </c>
      <c r="B84" s="55" t="s">
        <v>5</v>
      </c>
      <c r="C84" s="55" t="s">
        <v>6</v>
      </c>
      <c r="D84" s="56">
        <v>185.49523829740681</v>
      </c>
    </row>
    <row r="85" spans="1:4">
      <c r="A85" s="55" t="s">
        <v>13</v>
      </c>
      <c r="B85" s="55" t="s">
        <v>5</v>
      </c>
      <c r="C85" s="55" t="s">
        <v>6</v>
      </c>
      <c r="D85" s="56">
        <v>462.27012458418443</v>
      </c>
    </row>
    <row r="86" spans="1:4">
      <c r="A86" s="55" t="s">
        <v>13</v>
      </c>
      <c r="B86" s="55" t="s">
        <v>5</v>
      </c>
      <c r="C86" s="55" t="s">
        <v>6</v>
      </c>
      <c r="D86" s="56">
        <v>166.53002434779646</v>
      </c>
    </row>
    <row r="87" spans="1:4" ht="28.8">
      <c r="A87" s="55" t="s">
        <v>13</v>
      </c>
      <c r="B87" s="55" t="s">
        <v>5</v>
      </c>
      <c r="C87" s="55" t="s">
        <v>7</v>
      </c>
      <c r="D87" s="56">
        <v>273.8412845025187</v>
      </c>
    </row>
    <row r="88" spans="1:4" ht="28.8">
      <c r="A88" s="55" t="s">
        <v>13</v>
      </c>
      <c r="B88" s="55" t="s">
        <v>5</v>
      </c>
      <c r="C88" s="55" t="s">
        <v>7</v>
      </c>
      <c r="D88" s="56">
        <v>579.60901570366798</v>
      </c>
    </row>
    <row r="89" spans="1:4" ht="28.8">
      <c r="A89" s="55" t="s">
        <v>13</v>
      </c>
      <c r="B89" s="55" t="s">
        <v>5</v>
      </c>
      <c r="C89" s="55" t="s">
        <v>7</v>
      </c>
      <c r="D89" s="56">
        <v>133.3277887102825</v>
      </c>
    </row>
    <row r="90" spans="1:4">
      <c r="A90" s="55" t="s">
        <v>13</v>
      </c>
      <c r="B90" s="55" t="s">
        <v>5</v>
      </c>
      <c r="C90" s="55" t="s">
        <v>8</v>
      </c>
      <c r="D90" s="56">
        <v>10345.322430739328</v>
      </c>
    </row>
    <row r="91" spans="1:4">
      <c r="A91" s="55" t="s">
        <v>13</v>
      </c>
      <c r="B91" s="55" t="s">
        <v>5</v>
      </c>
      <c r="C91" s="55" t="s">
        <v>8</v>
      </c>
      <c r="D91" s="56">
        <v>108.74658324066603</v>
      </c>
    </row>
    <row r="92" spans="1:4">
      <c r="A92" s="55" t="s">
        <v>13</v>
      </c>
      <c r="B92" s="55" t="s">
        <v>5</v>
      </c>
      <c r="C92" s="55" t="s">
        <v>8</v>
      </c>
      <c r="D92" s="56">
        <v>95.746171773810957</v>
      </c>
    </row>
    <row r="93" spans="1:4">
      <c r="A93" s="55" t="s">
        <v>13</v>
      </c>
      <c r="B93" s="55" t="s">
        <v>5</v>
      </c>
      <c r="C93" s="55" t="s">
        <v>9</v>
      </c>
      <c r="D93" s="56">
        <v>168.15088399454561</v>
      </c>
    </row>
    <row r="94" spans="1:4">
      <c r="A94" s="55" t="s">
        <v>13</v>
      </c>
      <c r="B94" s="55" t="s">
        <v>5</v>
      </c>
      <c r="C94" s="55" t="s">
        <v>9</v>
      </c>
      <c r="D94" s="56">
        <v>291.63106194365969</v>
      </c>
    </row>
    <row r="95" spans="1:4">
      <c r="A95" s="55" t="s">
        <v>13</v>
      </c>
      <c r="B95" s="55" t="s">
        <v>5</v>
      </c>
      <c r="C95" s="55" t="s">
        <v>9</v>
      </c>
      <c r="D95" s="56">
        <v>55.351391913752856</v>
      </c>
    </row>
    <row r="96" spans="1:4" ht="28.8">
      <c r="A96" s="55" t="s">
        <v>13</v>
      </c>
      <c r="B96" s="55" t="s">
        <v>5</v>
      </c>
      <c r="C96" s="55" t="s">
        <v>10</v>
      </c>
      <c r="D96" s="56">
        <v>517.33232498873929</v>
      </c>
    </row>
    <row r="97" spans="1:4" ht="28.8">
      <c r="A97" s="55" t="s">
        <v>13</v>
      </c>
      <c r="B97" s="55" t="s">
        <v>5</v>
      </c>
      <c r="C97" s="55" t="s">
        <v>10</v>
      </c>
      <c r="D97" s="56">
        <v>85.333998453945668</v>
      </c>
    </row>
    <row r="98" spans="1:4" ht="28.8">
      <c r="A98" s="55" t="s">
        <v>13</v>
      </c>
      <c r="B98" s="55" t="s">
        <v>5</v>
      </c>
      <c r="C98" s="55" t="s">
        <v>10</v>
      </c>
      <c r="D98" s="56">
        <v>159.63957104357559</v>
      </c>
    </row>
    <row r="99" spans="1:4">
      <c r="A99" s="55" t="s">
        <v>13</v>
      </c>
      <c r="B99" s="55" t="s">
        <v>11</v>
      </c>
      <c r="C99" s="55" t="s">
        <v>6</v>
      </c>
      <c r="D99" s="56">
        <v>376.80428888158184</v>
      </c>
    </row>
    <row r="100" spans="1:4">
      <c r="A100" s="55" t="s">
        <v>13</v>
      </c>
      <c r="B100" s="55" t="s">
        <v>11</v>
      </c>
      <c r="C100" s="55" t="s">
        <v>6</v>
      </c>
      <c r="D100" s="56">
        <v>724.2481027625571</v>
      </c>
    </row>
    <row r="101" spans="1:4">
      <c r="A101" s="55" t="s">
        <v>13</v>
      </c>
      <c r="B101" s="55" t="s">
        <v>11</v>
      </c>
      <c r="C101" s="55" t="s">
        <v>6</v>
      </c>
      <c r="D101" s="56">
        <v>80.772911290766217</v>
      </c>
    </row>
    <row r="102" spans="1:4" ht="28.8">
      <c r="A102" s="55" t="s">
        <v>13</v>
      </c>
      <c r="B102" s="55" t="s">
        <v>11</v>
      </c>
      <c r="C102" s="55" t="s">
        <v>7</v>
      </c>
      <c r="D102" s="56">
        <v>161.95531251515757</v>
      </c>
    </row>
    <row r="103" spans="1:4" ht="28.8">
      <c r="A103" s="55" t="s">
        <v>13</v>
      </c>
      <c r="B103" s="55" t="s">
        <v>11</v>
      </c>
      <c r="C103" s="55" t="s">
        <v>7</v>
      </c>
      <c r="D103" s="56">
        <v>527.13823110889916</v>
      </c>
    </row>
    <row r="104" spans="1:4" ht="28.8">
      <c r="A104" s="55" t="s">
        <v>13</v>
      </c>
      <c r="B104" s="55" t="s">
        <v>11</v>
      </c>
      <c r="C104" s="55" t="s">
        <v>7</v>
      </c>
      <c r="D104" s="56">
        <v>150.04491265611674</v>
      </c>
    </row>
    <row r="105" spans="1:4">
      <c r="A105" s="55" t="s">
        <v>13</v>
      </c>
      <c r="B105" s="55" t="s">
        <v>11</v>
      </c>
      <c r="C105" s="55" t="s">
        <v>8</v>
      </c>
      <c r="D105" s="56">
        <v>8665.5749944635518</v>
      </c>
    </row>
    <row r="106" spans="1:4">
      <c r="A106" s="55" t="s">
        <v>13</v>
      </c>
      <c r="B106" s="55" t="s">
        <v>11</v>
      </c>
      <c r="C106" s="55" t="s">
        <v>8</v>
      </c>
      <c r="D106" s="56">
        <v>2.4543731172237329</v>
      </c>
    </row>
    <row r="107" spans="1:4">
      <c r="A107" s="55" t="s">
        <v>13</v>
      </c>
      <c r="B107" s="55" t="s">
        <v>11</v>
      </c>
      <c r="C107" s="55" t="s">
        <v>8</v>
      </c>
      <c r="D107" s="56">
        <v>8.4328954438507626</v>
      </c>
    </row>
    <row r="108" spans="1:4">
      <c r="A108" s="55" t="s">
        <v>13</v>
      </c>
      <c r="B108" s="55" t="s">
        <v>11</v>
      </c>
      <c r="C108" s="55" t="s">
        <v>9</v>
      </c>
      <c r="D108" s="56">
        <v>116.82790317865404</v>
      </c>
    </row>
    <row r="109" spans="1:4">
      <c r="A109" s="55" t="s">
        <v>13</v>
      </c>
      <c r="B109" s="55" t="s">
        <v>11</v>
      </c>
      <c r="C109" s="55" t="s">
        <v>9</v>
      </c>
      <c r="D109" s="56">
        <v>182.90530757804643</v>
      </c>
    </row>
    <row r="110" spans="1:4">
      <c r="A110" s="55" t="s">
        <v>13</v>
      </c>
      <c r="B110" s="55" t="s">
        <v>11</v>
      </c>
      <c r="C110" s="55" t="s">
        <v>9</v>
      </c>
      <c r="D110" s="56">
        <v>5.9245630146611674</v>
      </c>
    </row>
    <row r="111" spans="1:4" ht="28.8">
      <c r="A111" s="55" t="s">
        <v>13</v>
      </c>
      <c r="B111" s="55" t="s">
        <v>11</v>
      </c>
      <c r="C111" s="55" t="s">
        <v>10</v>
      </c>
      <c r="D111" s="56">
        <v>375.7057298957069</v>
      </c>
    </row>
    <row r="112" spans="1:4" ht="28.8">
      <c r="A112" s="55" t="s">
        <v>13</v>
      </c>
      <c r="B112" s="55" t="s">
        <v>11</v>
      </c>
      <c r="C112" s="55" t="s">
        <v>10</v>
      </c>
      <c r="D112" s="56">
        <v>378.37366523951886</v>
      </c>
    </row>
    <row r="113" spans="1:4" ht="28.8">
      <c r="A113" s="55" t="s">
        <v>13</v>
      </c>
      <c r="B113" s="55" t="s">
        <v>11</v>
      </c>
      <c r="C113" s="55" t="s">
        <v>10</v>
      </c>
      <c r="D113" s="56">
        <v>9.5092989987010839</v>
      </c>
    </row>
    <row r="114" spans="1:4">
      <c r="A114" s="36"/>
      <c r="B114" s="36"/>
      <c r="C114" s="36"/>
      <c r="D114" s="37"/>
    </row>
    <row r="115" spans="1:4">
      <c r="A115" s="36"/>
      <c r="B115" s="36"/>
      <c r="C115" s="36"/>
      <c r="D115" s="37"/>
    </row>
    <row r="116" spans="1:4">
      <c r="A116" s="36"/>
      <c r="B116" s="36"/>
      <c r="C116" s="36"/>
      <c r="D116" s="37"/>
    </row>
    <row r="117" spans="1:4">
      <c r="A117" s="36"/>
      <c r="B117" s="36"/>
      <c r="C117" s="36"/>
      <c r="D117" s="37"/>
    </row>
    <row r="118" spans="1:4">
      <c r="A118" s="36"/>
      <c r="B118" s="36"/>
      <c r="C118" s="36"/>
      <c r="D118" s="37"/>
    </row>
    <row r="119" spans="1:4">
      <c r="A119" s="36"/>
      <c r="B119" s="36"/>
      <c r="C119" s="36"/>
      <c r="D119" s="37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TCB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2012-08-15T15:14:25Z</dcterms:modified>
</cp:coreProperties>
</file>